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2"/>
  </bookViews>
  <sheets>
    <sheet name="ЗФ" sheetId="1" r:id="rId1"/>
    <sheet name="капітальні" sheetId="2" r:id="rId2"/>
    <sheet name="КЕКВ" sheetId="3" r:id="rId3"/>
  </sheets>
  <definedNames>
    <definedName name="_xlnm.Print_Area" localSheetId="0">'ЗФ'!$A$3:$I$16</definedName>
    <definedName name="_xlnm.Print_Area" localSheetId="1">'капітальні'!$A$1:$I$13</definedName>
    <definedName name="_xlnm.Print_Area" localSheetId="2">'КЕКВ'!$A$1:$O$33</definedName>
  </definedNames>
  <calcPr fullCalcOnLoad="1" fullPrecision="0"/>
</workbook>
</file>

<file path=xl/sharedStrings.xml><?xml version="1.0" encoding="utf-8"?>
<sst xmlns="http://schemas.openxmlformats.org/spreadsheetml/2006/main" count="74" uniqueCount="47">
  <si>
    <t>(грн.)</t>
  </si>
  <si>
    <t xml:space="preserve">Уточнений план на рік </t>
  </si>
  <si>
    <t xml:space="preserve">% до </t>
  </si>
  <si>
    <t>року</t>
  </si>
  <si>
    <t>ВСЬОГО</t>
  </si>
  <si>
    <t>Найменування головного розпорядника коштів</t>
  </si>
  <si>
    <t>Інші поточні видатки</t>
  </si>
  <si>
    <t>Інші виплати населенню</t>
  </si>
  <si>
    <t>Стипендії</t>
  </si>
  <si>
    <t>Виплата пенсій і допомоги</t>
  </si>
  <si>
    <t>Субсидії та поточні трансферти підприємствам (установам, організаціям)</t>
  </si>
  <si>
    <t>Окремі заходи по реалізації державних (регіональних) 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</si>
  <si>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</si>
  <si>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</si>
  <si>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</si>
  <si>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</si>
  <si>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</si>
  <si>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</si>
  <si>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</si>
  <si>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</si>
  <si>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перев'язувальні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</si>
  <si>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</si>
  <si>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</si>
  <si>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</si>
  <si>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Найменування</t>
  </si>
  <si>
    <t>Всього</t>
  </si>
  <si>
    <t>Оплата комунальних послуг та енергоносіїв</t>
  </si>
  <si>
    <t>Капітальні видатки</t>
  </si>
  <si>
    <t>Поточні трансферти органам державного управління інших рівнів</t>
  </si>
  <si>
    <t>Нерозподілені видатки</t>
  </si>
  <si>
    <t>КЕКВ</t>
  </si>
  <si>
    <t>Аналіз фінансування видатків загального фонду бюджету м. Лебедин</t>
  </si>
  <si>
    <t>Виконавчий комітет Лебединської міської ради</t>
  </si>
  <si>
    <t>Відділ освіти  виконавчого комітету Лебединської міської ради</t>
  </si>
  <si>
    <t>Управління праці та соціального захисту населення виконкомуЛебединської міської ради</t>
  </si>
  <si>
    <t>Відділ культури і туризму виконавчого комітету Лебединської міської ради</t>
  </si>
  <si>
    <t>Управління житлово-комунального господарства Лебединської міської ради</t>
  </si>
  <si>
    <t>Фінансове управління Лебединської міської ради</t>
  </si>
  <si>
    <t>Фінансове управління Лебединської міської ради (міжбюджетні трансферти)</t>
  </si>
  <si>
    <t>Аналіз фінансування видатків бюджету розвитку м. Лебедина</t>
  </si>
  <si>
    <t>Аналіз фінансування видатків загального фонду та бюджету розвитку м. Лебедин</t>
  </si>
  <si>
    <t xml:space="preserve">Залишок асигнувань </t>
  </si>
  <si>
    <t>1 місяця</t>
  </si>
  <si>
    <t>Уточнений план на 3 міс.</t>
  </si>
  <si>
    <t xml:space="preserve">станом на 17.03.2017 </t>
  </si>
  <si>
    <t>Всього профінансовано на 17.03.2017</t>
  </si>
  <si>
    <t>Профінансовано за тиждень з 10.03.2017  по 17.03.2017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</si>
</sst>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_);\-#,##0.00"/>
    <numFmt numFmtId="181" formatCode="#,##0.00_ ;\-#,##0.00\ "/>
    <numFmt numFmtId="182" formatCode="#0.00"/>
  </numFmts>
  <fonts count="49">
    <font>
      <sz val="10"/>
      <color indexed="8"/>
      <name val="MS Sans Serif"/>
      <family val="0"/>
    </font>
    <font>
      <sz val="14.0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8.0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sz val="8"/>
      <name val="MS Sans Serif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0" fontId="0" fillId="0" borderId="0" xfId="52" applyNumberFormat="1" applyFill="1" applyBorder="1" applyAlignment="1" applyProtection="1">
      <alignment/>
      <protection/>
    </xf>
    <xf numFmtId="3" fontId="4" fillId="0" borderId="0" xfId="52" applyNumberFormat="1" applyFont="1" applyAlignment="1">
      <alignment horizontal="right" vertical="center"/>
      <protection/>
    </xf>
    <xf numFmtId="181" fontId="0" fillId="0" borderId="0" xfId="52" applyNumberForma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181" fontId="0" fillId="0" borderId="0" xfId="0" applyNumberFormat="1" applyFill="1" applyBorder="1" applyAlignment="1" applyProtection="1">
      <alignment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0" fillId="0" borderId="0" xfId="52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11" fillId="0" borderId="0" xfId="52" applyNumberFormat="1" applyFont="1" applyFill="1" applyBorder="1" applyAlignment="1" applyProtection="1">
      <alignment/>
      <protection/>
    </xf>
    <xf numFmtId="0" fontId="11" fillId="0" borderId="0" xfId="52" applyFont="1" applyFill="1" applyAlignment="1">
      <alignment horizontal="center" vertical="center"/>
      <protection/>
    </xf>
    <xf numFmtId="180" fontId="6" fillId="0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3" xfId="52" applyNumberFormat="1" applyFont="1" applyFill="1" applyBorder="1" applyAlignment="1">
      <alignment horizontal="center" vertical="center"/>
      <protection/>
    </xf>
    <xf numFmtId="4" fontId="6" fillId="0" borderId="14" xfId="52" applyNumberFormat="1" applyFont="1" applyFill="1" applyBorder="1" applyAlignment="1">
      <alignment horizontal="center" vertical="center"/>
      <protection/>
    </xf>
    <xf numFmtId="4" fontId="6" fillId="0" borderId="13" xfId="52" applyNumberFormat="1" applyFont="1" applyFill="1" applyBorder="1" applyAlignment="1">
      <alignment horizontal="center" vertical="center"/>
      <protection/>
    </xf>
    <xf numFmtId="4" fontId="5" fillId="0" borderId="14" xfId="52" applyNumberFormat="1" applyFont="1" applyFill="1" applyBorder="1" applyAlignment="1">
      <alignment horizontal="center" vertical="center"/>
      <protection/>
    </xf>
    <xf numFmtId="4" fontId="13" fillId="0" borderId="13" xfId="52" applyNumberFormat="1" applyFont="1" applyFill="1" applyBorder="1" applyAlignment="1">
      <alignment horizontal="center" vertical="center"/>
      <protection/>
    </xf>
    <xf numFmtId="180" fontId="5" fillId="0" borderId="0" xfId="52" applyNumberFormat="1" applyFont="1" applyFill="1" applyBorder="1" applyAlignment="1" applyProtection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center"/>
      <protection/>
    </xf>
    <xf numFmtId="181" fontId="5" fillId="0" borderId="0" xfId="52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13" xfId="0" applyNumberFormat="1" applyFill="1" applyBorder="1" applyAlignment="1" applyProtection="1">
      <alignment horizontal="center"/>
      <protection/>
    </xf>
    <xf numFmtId="4" fontId="9" fillId="0" borderId="13" xfId="0" applyNumberFormat="1" applyFont="1" applyFill="1" applyBorder="1" applyAlignment="1" applyProtection="1">
      <alignment horizontal="center"/>
      <protection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10" xfId="54" applyFont="1" applyFill="1" applyBorder="1" applyAlignment="1">
      <alignment horizontal="left" wrapText="1"/>
      <protection/>
    </xf>
    <xf numFmtId="0" fontId="0" fillId="0" borderId="14" xfId="0" applyNumberForma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52" applyFont="1" applyFill="1" applyBorder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2" fillId="0" borderId="10" xfId="54" applyFill="1" applyBorder="1" applyAlignment="1">
      <alignment horizontal="left" wrapText="1"/>
      <protection/>
    </xf>
    <xf numFmtId="0" fontId="12" fillId="0" borderId="14" xfId="54" applyFill="1" applyBorder="1" applyAlignment="1">
      <alignment horizontal="left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0" xfId="54" applyFont="1" applyFill="1" applyBorder="1" applyAlignment="1">
      <alignment wrapText="1"/>
      <protection/>
    </xf>
    <xf numFmtId="0" fontId="0" fillId="0" borderId="14" xfId="0" applyNumberFormat="1" applyFill="1" applyBorder="1" applyAlignment="1" applyProtection="1">
      <alignment wrapText="1"/>
      <protection/>
    </xf>
    <xf numFmtId="0" fontId="7" fillId="0" borderId="17" xfId="52" applyFont="1" applyBorder="1" applyAlignment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 wrapText="1"/>
      <protection/>
    </xf>
    <xf numFmtId="0" fontId="8" fillId="0" borderId="20" xfId="52" applyFont="1" applyBorder="1" applyAlignment="1">
      <alignment horizontal="left" vertical="center" wrapText="1"/>
      <protection/>
    </xf>
    <xf numFmtId="0" fontId="8" fillId="0" borderId="14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left" vertical="center"/>
      <protection/>
    </xf>
    <xf numFmtId="0" fontId="8" fillId="0" borderId="13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20" xfId="52" applyFont="1" applyBorder="1" applyAlignment="1">
      <alignment horizontal="left" vertical="center"/>
      <protection/>
    </xf>
    <xf numFmtId="0" fontId="7" fillId="0" borderId="14" xfId="52" applyFont="1" applyBorder="1" applyAlignment="1">
      <alignment horizontal="left" vertical="center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0" fontId="7" fillId="0" borderId="26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8" fillId="0" borderId="20" xfId="52" applyFont="1" applyBorder="1" applyAlignment="1">
      <alignment horizontal="left" vertical="center"/>
      <protection/>
    </xf>
    <xf numFmtId="0" fontId="8" fillId="0" borderId="14" xfId="52" applyFont="1" applyBorder="1" applyAlignment="1">
      <alignment horizontal="left" vertical="center"/>
      <protection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20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___. 05.2015_ЗФ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0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E9" sqref="E9:F15"/>
    </sheetView>
  </sheetViews>
  <sheetFormatPr defaultColWidth="9.140625" defaultRowHeight="12.75"/>
  <cols>
    <col min="1" max="1" width="11.2812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8" width="10.00390625" style="0" customWidth="1"/>
    <col min="9" max="9" width="10.8515625" style="0" customWidth="1"/>
  </cols>
  <sheetData>
    <row r="3" spans="1:9" ht="33" customHeight="1">
      <c r="A3" s="49" t="s">
        <v>31</v>
      </c>
      <c r="B3" s="49"/>
      <c r="C3" s="49"/>
      <c r="D3" s="49"/>
      <c r="E3" s="49"/>
      <c r="F3" s="49"/>
      <c r="G3" s="49"/>
      <c r="H3" s="49"/>
      <c r="I3" s="49"/>
    </row>
    <row r="4" spans="1:9" ht="15.75">
      <c r="A4" s="50" t="s">
        <v>44</v>
      </c>
      <c r="B4" s="50"/>
      <c r="C4" s="50"/>
      <c r="D4" s="50"/>
      <c r="E4" s="50"/>
      <c r="F4" s="50"/>
      <c r="G4" s="50"/>
      <c r="H4" s="50"/>
      <c r="I4" s="50"/>
    </row>
    <row r="6" spans="8:9" ht="12.75">
      <c r="H6" s="10"/>
      <c r="I6" s="10" t="s">
        <v>0</v>
      </c>
    </row>
    <row r="7" spans="1:9" ht="22.5" customHeight="1">
      <c r="A7" s="42" t="s">
        <v>5</v>
      </c>
      <c r="B7" s="42"/>
      <c r="C7" s="44" t="s">
        <v>1</v>
      </c>
      <c r="D7" s="40" t="s">
        <v>43</v>
      </c>
      <c r="E7" s="44" t="s">
        <v>45</v>
      </c>
      <c r="F7" s="45" t="s">
        <v>46</v>
      </c>
      <c r="G7" s="40" t="s">
        <v>41</v>
      </c>
      <c r="H7" s="38" t="s">
        <v>2</v>
      </c>
      <c r="I7" s="39"/>
    </row>
    <row r="8" spans="1:9" ht="31.5" customHeight="1">
      <c r="A8" s="43"/>
      <c r="B8" s="43"/>
      <c r="C8" s="45"/>
      <c r="D8" s="41"/>
      <c r="E8" s="45"/>
      <c r="F8" s="48"/>
      <c r="G8" s="41"/>
      <c r="H8" s="11" t="s">
        <v>42</v>
      </c>
      <c r="I8" s="12" t="s">
        <v>3</v>
      </c>
    </row>
    <row r="9" spans="1:9" ht="39" customHeight="1">
      <c r="A9" s="46" t="s">
        <v>32</v>
      </c>
      <c r="B9" s="47"/>
      <c r="C9" s="30">
        <v>4149401</v>
      </c>
      <c r="D9" s="30">
        <v>1103963</v>
      </c>
      <c r="E9" s="30">
        <v>763379.81</v>
      </c>
      <c r="F9" s="30">
        <v>126988.22</v>
      </c>
      <c r="G9" s="30">
        <f>D9-E9</f>
        <v>340583.19</v>
      </c>
      <c r="H9" s="20">
        <f aca="true" t="shared" si="0" ref="H9:H16">E9/D9*100</f>
        <v>69.15</v>
      </c>
      <c r="I9" s="20">
        <f aca="true" t="shared" si="1" ref="I9:I16">E9/C9*100</f>
        <v>18.4</v>
      </c>
    </row>
    <row r="10" spans="1:9" ht="55.5" customHeight="1">
      <c r="A10" s="46" t="s">
        <v>33</v>
      </c>
      <c r="B10" s="47"/>
      <c r="C10" s="30">
        <v>54509993</v>
      </c>
      <c r="D10" s="30">
        <v>15129052</v>
      </c>
      <c r="E10" s="30">
        <v>12183537.6</v>
      </c>
      <c r="F10" s="30">
        <v>1815131.93</v>
      </c>
      <c r="G10" s="30">
        <f aca="true" t="shared" si="2" ref="G10:G15">D10-E10</f>
        <v>2945514.4</v>
      </c>
      <c r="H10" s="20">
        <f t="shared" si="0"/>
        <v>80.53</v>
      </c>
      <c r="I10" s="20">
        <f t="shared" si="1"/>
        <v>22.35</v>
      </c>
    </row>
    <row r="11" spans="1:9" ht="39" customHeight="1">
      <c r="A11" s="46" t="s">
        <v>34</v>
      </c>
      <c r="B11" s="35"/>
      <c r="C11" s="30">
        <v>132599032</v>
      </c>
      <c r="D11" s="30">
        <v>68238981</v>
      </c>
      <c r="E11" s="30">
        <v>65716164.84</v>
      </c>
      <c r="F11" s="30">
        <v>1503664.67</v>
      </c>
      <c r="G11" s="30">
        <f t="shared" si="2"/>
        <v>2522816.16</v>
      </c>
      <c r="H11" s="20">
        <f t="shared" si="0"/>
        <v>96.3</v>
      </c>
      <c r="I11" s="20">
        <f t="shared" si="1"/>
        <v>49.56</v>
      </c>
    </row>
    <row r="12" spans="1:9" ht="51" customHeight="1">
      <c r="A12" s="46" t="s">
        <v>35</v>
      </c>
      <c r="B12" s="47"/>
      <c r="C12" s="30">
        <v>4941156</v>
      </c>
      <c r="D12" s="30">
        <v>1314064</v>
      </c>
      <c r="E12" s="30">
        <v>770496.09</v>
      </c>
      <c r="F12" s="30">
        <v>142892.54</v>
      </c>
      <c r="G12" s="30">
        <f t="shared" si="2"/>
        <v>543567.91</v>
      </c>
      <c r="H12" s="20">
        <f t="shared" si="0"/>
        <v>58.63</v>
      </c>
      <c r="I12" s="20">
        <f t="shared" si="1"/>
        <v>15.59</v>
      </c>
    </row>
    <row r="13" spans="1:9" ht="39" customHeight="1">
      <c r="A13" s="46" t="s">
        <v>36</v>
      </c>
      <c r="B13" s="35"/>
      <c r="C13" s="30">
        <v>2100785</v>
      </c>
      <c r="D13" s="30">
        <v>1551763</v>
      </c>
      <c r="E13" s="30">
        <v>925016.09</v>
      </c>
      <c r="F13" s="30">
        <v>85544.95</v>
      </c>
      <c r="G13" s="30">
        <f t="shared" si="2"/>
        <v>626746.91</v>
      </c>
      <c r="H13" s="20">
        <f t="shared" si="0"/>
        <v>59.61</v>
      </c>
      <c r="I13" s="20">
        <f t="shared" si="1"/>
        <v>44.03</v>
      </c>
    </row>
    <row r="14" spans="1:9" ht="38.25" customHeight="1">
      <c r="A14" s="46" t="s">
        <v>37</v>
      </c>
      <c r="B14" s="35"/>
      <c r="C14" s="30">
        <v>803067</v>
      </c>
      <c r="D14" s="30">
        <v>224585</v>
      </c>
      <c r="E14" s="30">
        <v>145028.29</v>
      </c>
      <c r="F14" s="30">
        <v>19697.82</v>
      </c>
      <c r="G14" s="30">
        <f t="shared" si="2"/>
        <v>79556.71</v>
      </c>
      <c r="H14" s="20">
        <f t="shared" si="0"/>
        <v>64.58</v>
      </c>
      <c r="I14" s="20">
        <f t="shared" si="1"/>
        <v>18.06</v>
      </c>
    </row>
    <row r="15" spans="1:11" ht="53.25" customHeight="1">
      <c r="A15" s="34" t="s">
        <v>38</v>
      </c>
      <c r="B15" s="35"/>
      <c r="C15" s="30">
        <v>115100</v>
      </c>
      <c r="D15" s="30">
        <v>3750</v>
      </c>
      <c r="E15" s="30">
        <v>3750</v>
      </c>
      <c r="F15" s="30">
        <v>1250</v>
      </c>
      <c r="G15" s="30">
        <f t="shared" si="2"/>
        <v>0</v>
      </c>
      <c r="H15" s="20">
        <f t="shared" si="0"/>
        <v>100</v>
      </c>
      <c r="I15" s="20">
        <f t="shared" si="1"/>
        <v>3.26</v>
      </c>
      <c r="K15" s="8"/>
    </row>
    <row r="16" spans="1:9" ht="15" customHeight="1">
      <c r="A16" s="36" t="s">
        <v>4</v>
      </c>
      <c r="B16" s="37"/>
      <c r="C16" s="19">
        <f>SUM(C9:C15)</f>
        <v>199218534</v>
      </c>
      <c r="D16" s="19">
        <f>SUM(D9:D15)</f>
        <v>87566158</v>
      </c>
      <c r="E16" s="19">
        <f>SUM(E9:E15)</f>
        <v>80507372.72</v>
      </c>
      <c r="F16" s="19">
        <f>SUM(F9:F15)</f>
        <v>3695170.13</v>
      </c>
      <c r="G16" s="19">
        <f>SUM(G9:G15)</f>
        <v>7058785.28</v>
      </c>
      <c r="H16" s="19">
        <f t="shared" si="0"/>
        <v>91.94</v>
      </c>
      <c r="I16" s="19">
        <f t="shared" si="1"/>
        <v>40.41</v>
      </c>
    </row>
    <row r="17" ht="12.75">
      <c r="K17" s="1"/>
    </row>
    <row r="19" spans="5:6" ht="12.75">
      <c r="E19" s="8"/>
      <c r="F19" s="15"/>
    </row>
    <row r="20" ht="12.75">
      <c r="E20" s="8"/>
    </row>
  </sheetData>
  <sheetProtection/>
  <mergeCells count="17">
    <mergeCell ref="A14:B14"/>
    <mergeCell ref="F7:F8"/>
    <mergeCell ref="A9:B9"/>
    <mergeCell ref="A3:I3"/>
    <mergeCell ref="A4:I4"/>
    <mergeCell ref="C7:C8"/>
    <mergeCell ref="D7:D8"/>
    <mergeCell ref="A15:B15"/>
    <mergeCell ref="A16:B16"/>
    <mergeCell ref="H7:I7"/>
    <mergeCell ref="G7:G8"/>
    <mergeCell ref="A7:B8"/>
    <mergeCell ref="E7:E8"/>
    <mergeCell ref="A10:B10"/>
    <mergeCell ref="A11:B11"/>
    <mergeCell ref="A12:B12"/>
    <mergeCell ref="A13:B13"/>
  </mergeCells>
  <printOptions horizontalCentered="1"/>
  <pageMargins left="0.15748031496062992" right="0.15748031496062992" top="0.7874015748031497" bottom="0.15748031496062992" header="0" footer="0"/>
  <pageSetup blackAndWhite="1" errors="NA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E10" sqref="E10:F10"/>
    </sheetView>
  </sheetViews>
  <sheetFormatPr defaultColWidth="11.57421875" defaultRowHeight="12.75"/>
  <cols>
    <col min="1" max="1" width="11.5742187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9" width="8.7109375" style="0" customWidth="1"/>
    <col min="10" max="10" width="11.57421875" style="0" customWidth="1"/>
    <col min="11" max="11" width="12.7109375" style="0" customWidth="1"/>
    <col min="12" max="12" width="11.7109375" style="0" bestFit="1" customWidth="1"/>
  </cols>
  <sheetData>
    <row r="1" spans="1:9" ht="15.75">
      <c r="A1" s="50" t="s">
        <v>39</v>
      </c>
      <c r="B1" s="50"/>
      <c r="C1" s="50"/>
      <c r="D1" s="50"/>
      <c r="E1" s="50"/>
      <c r="F1" s="50"/>
      <c r="G1" s="50"/>
      <c r="H1" s="50"/>
      <c r="I1" s="50"/>
    </row>
    <row r="2" spans="1:9" ht="15.75">
      <c r="A2" s="50" t="s">
        <v>44</v>
      </c>
      <c r="B2" s="50"/>
      <c r="C2" s="50"/>
      <c r="D2" s="50"/>
      <c r="E2" s="50"/>
      <c r="F2" s="50"/>
      <c r="G2" s="50"/>
      <c r="H2" s="50"/>
      <c r="I2" s="50"/>
    </row>
    <row r="4" spans="8:9" ht="12.75">
      <c r="H4" s="10"/>
      <c r="I4" s="10" t="s">
        <v>0</v>
      </c>
    </row>
    <row r="5" spans="1:10" ht="22.5" customHeight="1">
      <c r="A5" s="42" t="s">
        <v>5</v>
      </c>
      <c r="B5" s="42"/>
      <c r="C5" s="44" t="s">
        <v>1</v>
      </c>
      <c r="D5" s="40" t="s">
        <v>43</v>
      </c>
      <c r="E5" s="44" t="s">
        <v>45</v>
      </c>
      <c r="F5" s="45" t="s">
        <v>46</v>
      </c>
      <c r="G5" s="40" t="s">
        <v>41</v>
      </c>
      <c r="H5" s="38" t="s">
        <v>2</v>
      </c>
      <c r="I5" s="39"/>
      <c r="J5" s="14"/>
    </row>
    <row r="6" spans="1:9" ht="27.75" customHeight="1">
      <c r="A6" s="43"/>
      <c r="B6" s="43"/>
      <c r="C6" s="45"/>
      <c r="D6" s="41"/>
      <c r="E6" s="45"/>
      <c r="F6" s="48"/>
      <c r="G6" s="41"/>
      <c r="H6" s="11" t="s">
        <v>42</v>
      </c>
      <c r="I6" s="12" t="s">
        <v>3</v>
      </c>
    </row>
    <row r="7" spans="1:9" ht="37.5" customHeight="1">
      <c r="A7" s="46" t="s">
        <v>33</v>
      </c>
      <c r="B7" s="47"/>
      <c r="C7" s="30">
        <v>21739</v>
      </c>
      <c r="D7" s="30">
        <v>18739</v>
      </c>
      <c r="E7" s="30"/>
      <c r="F7" s="30"/>
      <c r="G7" s="20">
        <f aca="true" t="shared" si="0" ref="G7:G13">D7-E7</f>
        <v>18739</v>
      </c>
      <c r="H7" s="20">
        <f aca="true" t="shared" si="1" ref="H7:H13">E7/D7*100</f>
        <v>0</v>
      </c>
      <c r="I7" s="20">
        <f aca="true" t="shared" si="2" ref="I7:I13">E7/C7*100</f>
        <v>0</v>
      </c>
    </row>
    <row r="8" spans="1:9" ht="37.5" customHeight="1" hidden="1">
      <c r="A8" s="46" t="s">
        <v>34</v>
      </c>
      <c r="B8" s="35"/>
      <c r="C8" s="30"/>
      <c r="D8" s="30"/>
      <c r="E8" s="30"/>
      <c r="F8" s="30"/>
      <c r="G8" s="20">
        <f t="shared" si="0"/>
        <v>0</v>
      </c>
      <c r="H8" s="20" t="e">
        <f>E8/D8*100</f>
        <v>#DIV/0!</v>
      </c>
      <c r="I8" s="20" t="e">
        <f>E8/C8*100</f>
        <v>#DIV/0!</v>
      </c>
    </row>
    <row r="9" spans="1:12" ht="53.25" customHeight="1" hidden="1">
      <c r="A9" s="46" t="s">
        <v>35</v>
      </c>
      <c r="B9" s="35"/>
      <c r="C9" s="30"/>
      <c r="D9" s="30"/>
      <c r="E9" s="30"/>
      <c r="F9" s="30"/>
      <c r="G9" s="20">
        <f t="shared" si="0"/>
        <v>0</v>
      </c>
      <c r="H9" s="20" t="e">
        <f t="shared" si="1"/>
        <v>#DIV/0!</v>
      </c>
      <c r="I9" s="20" t="e">
        <f t="shared" si="2"/>
        <v>#DIV/0!</v>
      </c>
      <c r="J9" s="16"/>
      <c r="L9" s="8"/>
    </row>
    <row r="10" spans="1:9" ht="68.25" customHeight="1">
      <c r="A10" s="46" t="s">
        <v>36</v>
      </c>
      <c r="B10" s="35"/>
      <c r="C10" s="30">
        <v>2623000</v>
      </c>
      <c r="D10" s="30">
        <v>2255000</v>
      </c>
      <c r="E10" s="30">
        <v>2047500</v>
      </c>
      <c r="F10" s="30">
        <v>2047500</v>
      </c>
      <c r="G10" s="20">
        <f t="shared" si="0"/>
        <v>207500</v>
      </c>
      <c r="H10" s="20">
        <f t="shared" si="1"/>
        <v>90.8</v>
      </c>
      <c r="I10" s="20">
        <f t="shared" si="2"/>
        <v>78.06</v>
      </c>
    </row>
    <row r="11" spans="1:9" ht="53.25" customHeight="1" hidden="1">
      <c r="A11" s="34" t="s">
        <v>38</v>
      </c>
      <c r="B11" s="35"/>
      <c r="C11" s="30"/>
      <c r="D11" s="30"/>
      <c r="E11" s="30"/>
      <c r="F11" s="30"/>
      <c r="G11" s="20">
        <f t="shared" si="0"/>
        <v>0</v>
      </c>
      <c r="H11" s="20" t="e">
        <f>E11/D11*100</f>
        <v>#DIV/0!</v>
      </c>
      <c r="I11" s="20" t="e">
        <f>E11/C11*100</f>
        <v>#DIV/0!</v>
      </c>
    </row>
    <row r="12" spans="1:9" ht="54" customHeight="1" hidden="1">
      <c r="A12" s="51"/>
      <c r="B12" s="52"/>
      <c r="C12" s="31"/>
      <c r="D12" s="31"/>
      <c r="E12" s="31"/>
      <c r="F12" s="31"/>
      <c r="G12" s="20">
        <f t="shared" si="0"/>
        <v>0</v>
      </c>
      <c r="H12" s="20" t="e">
        <f t="shared" si="1"/>
        <v>#DIV/0!</v>
      </c>
      <c r="I12" s="20" t="e">
        <f t="shared" si="2"/>
        <v>#DIV/0!</v>
      </c>
    </row>
    <row r="13" spans="1:9" ht="14.25">
      <c r="A13" s="36" t="s">
        <v>4</v>
      </c>
      <c r="B13" s="37"/>
      <c r="C13" s="32">
        <f>SUM(C7:C12)</f>
        <v>2644739</v>
      </c>
      <c r="D13" s="32">
        <f>SUM(D7:D12)</f>
        <v>2273739</v>
      </c>
      <c r="E13" s="32">
        <f>E7+E9+E10+E11</f>
        <v>2047500</v>
      </c>
      <c r="F13" s="32">
        <f>F7+F9+F10+F11</f>
        <v>2047500</v>
      </c>
      <c r="G13" s="33">
        <f t="shared" si="0"/>
        <v>226239</v>
      </c>
      <c r="H13" s="33">
        <f t="shared" si="1"/>
        <v>90.05</v>
      </c>
      <c r="I13" s="33">
        <f t="shared" si="2"/>
        <v>77.42</v>
      </c>
    </row>
  </sheetData>
  <sheetProtection/>
  <mergeCells count="16">
    <mergeCell ref="A1:I1"/>
    <mergeCell ref="A2:I2"/>
    <mergeCell ref="A5:B6"/>
    <mergeCell ref="C5:C6"/>
    <mergeCell ref="D5:D6"/>
    <mergeCell ref="E5:E6"/>
    <mergeCell ref="F5:F6"/>
    <mergeCell ref="H5:I5"/>
    <mergeCell ref="A11:B11"/>
    <mergeCell ref="A12:B12"/>
    <mergeCell ref="A13:B13"/>
    <mergeCell ref="G5:G6"/>
    <mergeCell ref="A10:B10"/>
    <mergeCell ref="A7:B7"/>
    <mergeCell ref="A9:B9"/>
    <mergeCell ref="A8:B8"/>
  </mergeCells>
  <printOptions horizontalCentered="1"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Zeros="0" tabSelected="1" zoomScalePageLayoutView="0" workbookViewId="0" topLeftCell="A1">
      <selection activeCell="H25" sqref="H25:I27"/>
    </sheetView>
  </sheetViews>
  <sheetFormatPr defaultColWidth="9.140625" defaultRowHeight="12.75"/>
  <cols>
    <col min="1" max="1" width="10.140625" style="2" customWidth="1"/>
    <col min="2" max="4" width="11.57421875" style="2" customWidth="1"/>
    <col min="5" max="5" width="7.7109375" style="2" customWidth="1"/>
    <col min="6" max="6" width="17.7109375" style="2" customWidth="1"/>
    <col min="7" max="7" width="15.7109375" style="2" customWidth="1"/>
    <col min="8" max="8" width="15.140625" style="2" customWidth="1"/>
    <col min="9" max="9" width="15.8515625" style="2" customWidth="1"/>
    <col min="10" max="10" width="14.28125" style="2" customWidth="1"/>
    <col min="11" max="16384" width="9.140625" style="2" customWidth="1"/>
  </cols>
  <sheetData>
    <row r="1" spans="1:12" ht="15.75">
      <c r="A1" s="17"/>
      <c r="B1" s="17"/>
      <c r="C1" s="17"/>
      <c r="D1" s="17"/>
      <c r="E1" s="17"/>
      <c r="F1" s="17"/>
      <c r="G1" s="18" t="s">
        <v>40</v>
      </c>
      <c r="H1" s="17"/>
      <c r="I1" s="17"/>
      <c r="J1" s="17"/>
      <c r="K1" s="17"/>
      <c r="L1" s="17"/>
    </row>
    <row r="2" spans="1:15" ht="15.75">
      <c r="A2" s="17"/>
      <c r="B2" s="17"/>
      <c r="C2" s="50" t="s">
        <v>44</v>
      </c>
      <c r="D2" s="50"/>
      <c r="E2" s="50"/>
      <c r="F2" s="50"/>
      <c r="G2" s="50"/>
      <c r="H2" s="50"/>
      <c r="I2" s="50"/>
      <c r="J2" s="50"/>
      <c r="K2" s="50"/>
      <c r="L2" s="29"/>
      <c r="M2" s="29"/>
      <c r="N2" s="29"/>
      <c r="O2" s="29"/>
    </row>
    <row r="3" spans="1:12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1:12" ht="12.75">
      <c r="K4" s="9"/>
      <c r="L4" s="9" t="s">
        <v>0</v>
      </c>
    </row>
    <row r="5" spans="1:12" ht="12" customHeight="1">
      <c r="A5" s="53" t="s">
        <v>30</v>
      </c>
      <c r="B5" s="63" t="s">
        <v>24</v>
      </c>
      <c r="C5" s="64"/>
      <c r="D5" s="64"/>
      <c r="E5" s="65"/>
      <c r="F5" s="45" t="s">
        <v>1</v>
      </c>
      <c r="G5" s="40" t="s">
        <v>43</v>
      </c>
      <c r="H5" s="44" t="s">
        <v>45</v>
      </c>
      <c r="I5" s="45" t="s">
        <v>46</v>
      </c>
      <c r="J5" s="40" t="s">
        <v>41</v>
      </c>
      <c r="K5" s="38" t="s">
        <v>2</v>
      </c>
      <c r="L5" s="39"/>
    </row>
    <row r="6" spans="1:12" ht="38.25" customHeight="1">
      <c r="A6" s="54"/>
      <c r="B6" s="66"/>
      <c r="C6" s="67"/>
      <c r="D6" s="67"/>
      <c r="E6" s="68"/>
      <c r="F6" s="48"/>
      <c r="G6" s="41"/>
      <c r="H6" s="45"/>
      <c r="I6" s="48"/>
      <c r="J6" s="41"/>
      <c r="K6" s="11" t="s">
        <v>42</v>
      </c>
      <c r="L6" s="12" t="s">
        <v>3</v>
      </c>
    </row>
    <row r="7" spans="1:12" ht="15">
      <c r="A7" s="6">
        <v>2111</v>
      </c>
      <c r="B7" s="72" t="s">
        <v>23</v>
      </c>
      <c r="C7" s="73"/>
      <c r="D7" s="73"/>
      <c r="E7" s="74"/>
      <c r="F7" s="30">
        <v>46374155</v>
      </c>
      <c r="G7" s="30">
        <v>11085498</v>
      </c>
      <c r="H7" s="30">
        <v>8454615.82</v>
      </c>
      <c r="I7" s="30">
        <v>1423806.46</v>
      </c>
      <c r="J7" s="21">
        <f aca="true" t="shared" si="0" ref="J7:J27">G7-H7</f>
        <v>2630882.18</v>
      </c>
      <c r="K7" s="21">
        <f aca="true" t="shared" si="1" ref="K7:K28">H7/G7*100</f>
        <v>76.27</v>
      </c>
      <c r="L7" s="21">
        <f aca="true" t="shared" si="2" ref="L7:L28">H7/F7*100</f>
        <v>18.23</v>
      </c>
    </row>
    <row r="8" spans="1:12" ht="15">
      <c r="A8" s="6">
        <v>2120</v>
      </c>
      <c r="B8" s="58" t="s">
        <v>22</v>
      </c>
      <c r="C8" s="58"/>
      <c r="D8" s="58"/>
      <c r="E8" s="58"/>
      <c r="F8" s="30">
        <v>10202318</v>
      </c>
      <c r="G8" s="30">
        <v>2440615</v>
      </c>
      <c r="H8" s="30">
        <v>1915354.95</v>
      </c>
      <c r="I8" s="30">
        <v>320102.25</v>
      </c>
      <c r="J8" s="21">
        <f t="shared" si="0"/>
        <v>525260.05</v>
      </c>
      <c r="K8" s="21">
        <f t="shared" si="1"/>
        <v>78.48</v>
      </c>
      <c r="L8" s="21">
        <f t="shared" si="2"/>
        <v>18.77</v>
      </c>
    </row>
    <row r="9" spans="1:12" ht="15">
      <c r="A9" s="6">
        <v>2210</v>
      </c>
      <c r="B9" s="58" t="s">
        <v>21</v>
      </c>
      <c r="C9" s="58"/>
      <c r="D9" s="58"/>
      <c r="E9" s="58"/>
      <c r="F9" s="30">
        <v>789180</v>
      </c>
      <c r="G9" s="30">
        <v>152054</v>
      </c>
      <c r="H9" s="30">
        <v>47236.54</v>
      </c>
      <c r="I9" s="30">
        <v>15558.74</v>
      </c>
      <c r="J9" s="21">
        <f t="shared" si="0"/>
        <v>104817.46</v>
      </c>
      <c r="K9" s="21">
        <f t="shared" si="1"/>
        <v>31.07</v>
      </c>
      <c r="L9" s="21">
        <f t="shared" si="2"/>
        <v>5.99</v>
      </c>
    </row>
    <row r="10" spans="1:12" ht="15">
      <c r="A10" s="6">
        <v>2220</v>
      </c>
      <c r="B10" s="58" t="s">
        <v>20</v>
      </c>
      <c r="C10" s="58"/>
      <c r="D10" s="58"/>
      <c r="E10" s="58"/>
      <c r="F10" s="30">
        <v>30400</v>
      </c>
      <c r="G10" s="30">
        <v>9252</v>
      </c>
      <c r="H10" s="30">
        <v>0</v>
      </c>
      <c r="I10" s="30">
        <v>0</v>
      </c>
      <c r="J10" s="21">
        <f t="shared" si="0"/>
        <v>9252</v>
      </c>
      <c r="K10" s="21">
        <f t="shared" si="1"/>
        <v>0</v>
      </c>
      <c r="L10" s="21">
        <f t="shared" si="2"/>
        <v>0</v>
      </c>
    </row>
    <row r="11" spans="1:12" ht="15">
      <c r="A11" s="6">
        <v>2230</v>
      </c>
      <c r="B11" s="58" t="s">
        <v>19</v>
      </c>
      <c r="C11" s="58"/>
      <c r="D11" s="58"/>
      <c r="E11" s="58"/>
      <c r="F11" s="30">
        <v>1788780</v>
      </c>
      <c r="G11" s="30">
        <v>460323</v>
      </c>
      <c r="H11" s="30">
        <v>285999.09</v>
      </c>
      <c r="I11" s="30">
        <v>93344.08</v>
      </c>
      <c r="J11" s="21">
        <f t="shared" si="0"/>
        <v>174323.91</v>
      </c>
      <c r="K11" s="21">
        <f t="shared" si="1"/>
        <v>62.13</v>
      </c>
      <c r="L11" s="21">
        <f t="shared" si="2"/>
        <v>15.99</v>
      </c>
    </row>
    <row r="12" spans="1:12" ht="15">
      <c r="A12" s="6">
        <v>2240</v>
      </c>
      <c r="B12" s="58" t="s">
        <v>18</v>
      </c>
      <c r="C12" s="58"/>
      <c r="D12" s="58"/>
      <c r="E12" s="58"/>
      <c r="F12" s="30">
        <v>825590</v>
      </c>
      <c r="G12" s="30">
        <v>178569</v>
      </c>
      <c r="H12" s="30">
        <v>96512.93</v>
      </c>
      <c r="I12" s="30">
        <v>21437.9</v>
      </c>
      <c r="J12" s="21">
        <f t="shared" si="0"/>
        <v>82056.07</v>
      </c>
      <c r="K12" s="21">
        <f t="shared" si="1"/>
        <v>54.05</v>
      </c>
      <c r="L12" s="21">
        <f t="shared" si="2"/>
        <v>11.69</v>
      </c>
    </row>
    <row r="13" spans="1:12" ht="15">
      <c r="A13" s="6">
        <v>2250</v>
      </c>
      <c r="B13" s="58" t="s">
        <v>17</v>
      </c>
      <c r="C13" s="58"/>
      <c r="D13" s="58"/>
      <c r="E13" s="58"/>
      <c r="F13" s="30">
        <v>161338</v>
      </c>
      <c r="G13" s="30">
        <v>51540</v>
      </c>
      <c r="H13" s="30">
        <v>21317.8</v>
      </c>
      <c r="I13" s="30">
        <v>7161.12</v>
      </c>
      <c r="J13" s="21">
        <f t="shared" si="0"/>
        <v>30222.2</v>
      </c>
      <c r="K13" s="21">
        <f t="shared" si="1"/>
        <v>41.36</v>
      </c>
      <c r="L13" s="21">
        <f t="shared" si="2"/>
        <v>13.21</v>
      </c>
    </row>
    <row r="14" spans="1:12" s="5" customFormat="1" ht="14.25">
      <c r="A14" s="7">
        <v>2270</v>
      </c>
      <c r="B14" s="60" t="s">
        <v>26</v>
      </c>
      <c r="C14" s="61"/>
      <c r="D14" s="61"/>
      <c r="E14" s="62"/>
      <c r="F14" s="22">
        <f>F15+F16+F17+F18+F19</f>
        <v>9997631</v>
      </c>
      <c r="G14" s="22">
        <f>G15+G16+G17+G18+G19</f>
        <v>4995131</v>
      </c>
      <c r="H14" s="22">
        <f>H15+H16+H17+H18+H19</f>
        <v>4132982.74</v>
      </c>
      <c r="I14" s="22">
        <f>I15+I16+I17+I18+I19</f>
        <v>345888.28</v>
      </c>
      <c r="J14" s="23">
        <f t="shared" si="0"/>
        <v>862148.26</v>
      </c>
      <c r="K14" s="23">
        <f t="shared" si="1"/>
        <v>82.74</v>
      </c>
      <c r="L14" s="23">
        <f t="shared" si="2"/>
        <v>41.34</v>
      </c>
    </row>
    <row r="15" spans="1:12" ht="15">
      <c r="A15" s="6">
        <v>2271</v>
      </c>
      <c r="B15" s="58" t="s">
        <v>16</v>
      </c>
      <c r="C15" s="58"/>
      <c r="D15" s="58"/>
      <c r="E15" s="58"/>
      <c r="F15" s="30">
        <v>6495676</v>
      </c>
      <c r="G15" s="30">
        <v>3276111</v>
      </c>
      <c r="H15" s="30">
        <v>3066124.25</v>
      </c>
      <c r="I15" s="30">
        <v>0</v>
      </c>
      <c r="J15" s="21">
        <f t="shared" si="0"/>
        <v>209986.75</v>
      </c>
      <c r="K15" s="21">
        <f t="shared" si="1"/>
        <v>93.59</v>
      </c>
      <c r="L15" s="21">
        <f t="shared" si="2"/>
        <v>47.2</v>
      </c>
    </row>
    <row r="16" spans="1:12" ht="15">
      <c r="A16" s="6">
        <v>2272</v>
      </c>
      <c r="B16" s="58" t="s">
        <v>15</v>
      </c>
      <c r="C16" s="58"/>
      <c r="D16" s="58"/>
      <c r="E16" s="58"/>
      <c r="F16" s="30">
        <v>126123</v>
      </c>
      <c r="G16" s="30">
        <v>29466</v>
      </c>
      <c r="H16" s="30">
        <v>19035.57</v>
      </c>
      <c r="I16" s="30">
        <v>432.71</v>
      </c>
      <c r="J16" s="21">
        <f t="shared" si="0"/>
        <v>10430.43</v>
      </c>
      <c r="K16" s="21">
        <f t="shared" si="1"/>
        <v>64.6</v>
      </c>
      <c r="L16" s="21">
        <f t="shared" si="2"/>
        <v>15.09</v>
      </c>
    </row>
    <row r="17" spans="1:12" ht="15">
      <c r="A17" s="6">
        <v>2273</v>
      </c>
      <c r="B17" s="58" t="s">
        <v>14</v>
      </c>
      <c r="C17" s="58"/>
      <c r="D17" s="58"/>
      <c r="E17" s="58"/>
      <c r="F17" s="30">
        <v>1256705</v>
      </c>
      <c r="G17" s="30">
        <v>568405</v>
      </c>
      <c r="H17" s="30">
        <v>412549.54</v>
      </c>
      <c r="I17" s="30">
        <v>46464.89</v>
      </c>
      <c r="J17" s="21">
        <f t="shared" si="0"/>
        <v>155855.46</v>
      </c>
      <c r="K17" s="21">
        <f t="shared" si="1"/>
        <v>72.58</v>
      </c>
      <c r="L17" s="21">
        <f t="shared" si="2"/>
        <v>32.83</v>
      </c>
    </row>
    <row r="18" spans="1:12" ht="15">
      <c r="A18" s="6">
        <v>2274</v>
      </c>
      <c r="B18" s="58" t="s">
        <v>13</v>
      </c>
      <c r="C18" s="58"/>
      <c r="D18" s="58"/>
      <c r="E18" s="58"/>
      <c r="F18" s="30">
        <v>1857852</v>
      </c>
      <c r="G18" s="30">
        <v>1030149</v>
      </c>
      <c r="H18" s="30">
        <v>575433.38</v>
      </c>
      <c r="I18" s="30">
        <v>291820.38</v>
      </c>
      <c r="J18" s="21">
        <f t="shared" si="0"/>
        <v>454715.62</v>
      </c>
      <c r="K18" s="21">
        <f t="shared" si="1"/>
        <v>55.86</v>
      </c>
      <c r="L18" s="21">
        <f t="shared" si="2"/>
        <v>30.97</v>
      </c>
    </row>
    <row r="19" spans="1:12" ht="15">
      <c r="A19" s="6">
        <v>2275</v>
      </c>
      <c r="B19" s="58" t="s">
        <v>12</v>
      </c>
      <c r="C19" s="58"/>
      <c r="D19" s="58"/>
      <c r="E19" s="58"/>
      <c r="F19" s="30">
        <v>261275</v>
      </c>
      <c r="G19" s="30">
        <v>91000</v>
      </c>
      <c r="H19" s="30">
        <v>59840</v>
      </c>
      <c r="I19" s="30">
        <v>7170.3</v>
      </c>
      <c r="J19" s="21">
        <f t="shared" si="0"/>
        <v>31160</v>
      </c>
      <c r="K19" s="21">
        <f t="shared" si="1"/>
        <v>65.76</v>
      </c>
      <c r="L19" s="21">
        <f t="shared" si="2"/>
        <v>22.9</v>
      </c>
    </row>
    <row r="20" spans="1:12" ht="45" customHeight="1">
      <c r="A20" s="6">
        <v>2282</v>
      </c>
      <c r="B20" s="59" t="s">
        <v>11</v>
      </c>
      <c r="C20" s="59"/>
      <c r="D20" s="59"/>
      <c r="E20" s="59"/>
      <c r="F20" s="30">
        <v>70470</v>
      </c>
      <c r="G20" s="30">
        <v>9100</v>
      </c>
      <c r="H20" s="30"/>
      <c r="I20" s="30"/>
      <c r="J20" s="21">
        <f t="shared" si="0"/>
        <v>9100</v>
      </c>
      <c r="K20" s="21">
        <f t="shared" si="1"/>
        <v>0</v>
      </c>
      <c r="L20" s="21">
        <f t="shared" si="2"/>
        <v>0</v>
      </c>
    </row>
    <row r="21" spans="1:12" ht="23.25" customHeight="1">
      <c r="A21" s="6">
        <v>2610</v>
      </c>
      <c r="B21" s="59" t="s">
        <v>10</v>
      </c>
      <c r="C21" s="59"/>
      <c r="D21" s="59"/>
      <c r="E21" s="59"/>
      <c r="F21" s="30">
        <v>1364370</v>
      </c>
      <c r="G21" s="30">
        <v>1231870</v>
      </c>
      <c r="H21" s="30">
        <v>689627.96</v>
      </c>
      <c r="I21" s="30">
        <v>29470.83</v>
      </c>
      <c r="J21" s="21">
        <f t="shared" si="0"/>
        <v>542242.04</v>
      </c>
      <c r="K21" s="21">
        <f t="shared" si="1"/>
        <v>55.98</v>
      </c>
      <c r="L21" s="21">
        <f t="shared" si="2"/>
        <v>50.55</v>
      </c>
    </row>
    <row r="22" spans="1:12" ht="23.25" customHeight="1">
      <c r="A22" s="6">
        <v>2620</v>
      </c>
      <c r="B22" s="55" t="s">
        <v>28</v>
      </c>
      <c r="C22" s="56"/>
      <c r="D22" s="56"/>
      <c r="E22" s="57"/>
      <c r="F22" s="30">
        <v>15100</v>
      </c>
      <c r="G22" s="30">
        <v>3750</v>
      </c>
      <c r="H22" s="30">
        <v>3750</v>
      </c>
      <c r="I22" s="30">
        <v>1250</v>
      </c>
      <c r="J22" s="21">
        <f t="shared" si="0"/>
        <v>0</v>
      </c>
      <c r="K22" s="21">
        <f t="shared" si="1"/>
        <v>100</v>
      </c>
      <c r="L22" s="21">
        <f t="shared" si="2"/>
        <v>24.83</v>
      </c>
    </row>
    <row r="23" spans="1:12" ht="15" hidden="1">
      <c r="A23" s="6">
        <v>2710</v>
      </c>
      <c r="B23" s="58" t="s">
        <v>9</v>
      </c>
      <c r="C23" s="58"/>
      <c r="D23" s="58"/>
      <c r="E23" s="58"/>
      <c r="F23" s="24"/>
      <c r="G23" s="21"/>
      <c r="H23" s="21"/>
      <c r="I23" s="21"/>
      <c r="J23" s="21">
        <f t="shared" si="0"/>
        <v>0</v>
      </c>
      <c r="K23" s="21"/>
      <c r="L23" s="21"/>
    </row>
    <row r="24" spans="1:12" ht="15" hidden="1">
      <c r="A24" s="6">
        <v>2720</v>
      </c>
      <c r="B24" s="58" t="s">
        <v>8</v>
      </c>
      <c r="C24" s="58"/>
      <c r="D24" s="58"/>
      <c r="E24" s="58"/>
      <c r="F24" s="30"/>
      <c r="G24" s="30"/>
      <c r="H24" s="30"/>
      <c r="I24" s="30"/>
      <c r="J24" s="21">
        <f t="shared" si="0"/>
        <v>0</v>
      </c>
      <c r="K24" s="21"/>
      <c r="L24" s="21"/>
    </row>
    <row r="25" spans="1:12" ht="15">
      <c r="A25" s="6">
        <v>2730</v>
      </c>
      <c r="B25" s="58" t="s">
        <v>7</v>
      </c>
      <c r="C25" s="58"/>
      <c r="D25" s="58"/>
      <c r="E25" s="58"/>
      <c r="F25" s="30">
        <v>127464054</v>
      </c>
      <c r="G25" s="30">
        <v>66932520</v>
      </c>
      <c r="H25" s="30">
        <v>64851405.26</v>
      </c>
      <c r="I25" s="30">
        <v>1436796.81</v>
      </c>
      <c r="J25" s="21">
        <f t="shared" si="0"/>
        <v>2081114.74</v>
      </c>
      <c r="K25" s="21">
        <f t="shared" si="1"/>
        <v>96.89</v>
      </c>
      <c r="L25" s="21">
        <f t="shared" si="2"/>
        <v>50.88</v>
      </c>
    </row>
    <row r="26" spans="1:12" ht="15">
      <c r="A26" s="6">
        <v>2800</v>
      </c>
      <c r="B26" s="58" t="s">
        <v>6</v>
      </c>
      <c r="C26" s="58"/>
      <c r="D26" s="58"/>
      <c r="E26" s="58"/>
      <c r="F26" s="30">
        <v>35148</v>
      </c>
      <c r="G26" s="30">
        <v>15936</v>
      </c>
      <c r="H26" s="30">
        <v>8569.63</v>
      </c>
      <c r="I26" s="30">
        <v>353.66</v>
      </c>
      <c r="J26" s="21">
        <f t="shared" si="0"/>
        <v>7366.37</v>
      </c>
      <c r="K26" s="21">
        <f t="shared" si="1"/>
        <v>53.78</v>
      </c>
      <c r="L26" s="21">
        <f t="shared" si="2"/>
        <v>24.38</v>
      </c>
    </row>
    <row r="27" spans="1:12" ht="15">
      <c r="A27" s="6">
        <v>9000</v>
      </c>
      <c r="B27" s="72" t="s">
        <v>29</v>
      </c>
      <c r="C27" s="73"/>
      <c r="D27" s="73"/>
      <c r="E27" s="74"/>
      <c r="F27" s="30">
        <v>100000</v>
      </c>
      <c r="G27" s="30">
        <v>0</v>
      </c>
      <c r="H27" s="30">
        <v>0</v>
      </c>
      <c r="I27" s="30">
        <v>0</v>
      </c>
      <c r="J27" s="21">
        <f t="shared" si="0"/>
        <v>0</v>
      </c>
      <c r="K27" s="21" t="e">
        <f>H27/G27*100</f>
        <v>#DIV/0!</v>
      </c>
      <c r="L27" s="21">
        <f t="shared" si="2"/>
        <v>0</v>
      </c>
    </row>
    <row r="28" spans="1:12" ht="25.5" customHeight="1">
      <c r="A28" s="7">
        <v>3000</v>
      </c>
      <c r="B28" s="75" t="s">
        <v>27</v>
      </c>
      <c r="C28" s="76"/>
      <c r="D28" s="76"/>
      <c r="E28" s="77"/>
      <c r="F28" s="22">
        <f>капітальні!C13</f>
        <v>2644739</v>
      </c>
      <c r="G28" s="22">
        <f>капітальні!D13</f>
        <v>2273739</v>
      </c>
      <c r="H28" s="22">
        <f>капітальні!E13</f>
        <v>2047500</v>
      </c>
      <c r="I28" s="22">
        <f>капітальні!F13</f>
        <v>2047500</v>
      </c>
      <c r="J28" s="24">
        <f>капітальні!G13</f>
        <v>226239</v>
      </c>
      <c r="K28" s="25">
        <f t="shared" si="1"/>
        <v>90.05</v>
      </c>
      <c r="L28" s="23">
        <f t="shared" si="2"/>
        <v>77.42</v>
      </c>
    </row>
    <row r="29" spans="1:12" ht="14.25">
      <c r="A29" s="69" t="s">
        <v>25</v>
      </c>
      <c r="B29" s="70"/>
      <c r="C29" s="70"/>
      <c r="D29" s="70"/>
      <c r="E29" s="71"/>
      <c r="F29" s="23">
        <f>SUM(F7:F28)-F15-F16-F17-F18-F19</f>
        <v>201863273</v>
      </c>
      <c r="G29" s="23">
        <f>SUM(G7:G28)-G15-G16-G17-G18-G19</f>
        <v>89839897</v>
      </c>
      <c r="H29" s="23">
        <f>SUM(H7:H28)-H15-H16-H17-H18-H19</f>
        <v>82554872.72</v>
      </c>
      <c r="I29" s="23">
        <f>SUM(I7:I28)-I15-I16-I17-I18-I19</f>
        <v>5742670.13</v>
      </c>
      <c r="J29" s="23">
        <f>SUM(J7:J28)-J15-J16-J17-J18-J19</f>
        <v>7285024.28</v>
      </c>
      <c r="K29" s="23">
        <f>H29/G29*100</f>
        <v>91.89</v>
      </c>
      <c r="L29" s="23">
        <f>H29/F29*100</f>
        <v>40.9</v>
      </c>
    </row>
    <row r="30" spans="6:14" ht="15">
      <c r="F30" s="26"/>
      <c r="G30" s="26"/>
      <c r="H30" s="26"/>
      <c r="I30" s="26"/>
      <c r="J30" s="27"/>
      <c r="K30" s="27"/>
      <c r="L30" s="27"/>
      <c r="N30" s="3"/>
    </row>
    <row r="31" spans="6:12" ht="15">
      <c r="F31" s="28">
        <f>F29-F28</f>
        <v>199218534</v>
      </c>
      <c r="G31" s="28">
        <f>G29-G28</f>
        <v>87566158</v>
      </c>
      <c r="H31" s="28">
        <f>H29-H28</f>
        <v>80507372.72</v>
      </c>
      <c r="I31" s="28">
        <f>I29-I28</f>
        <v>3695170.13</v>
      </c>
      <c r="J31" s="28">
        <f>J29-J28</f>
        <v>7058785.28</v>
      </c>
      <c r="K31" s="28"/>
      <c r="L31" s="28"/>
    </row>
    <row r="32" spans="6:10" ht="12.75">
      <c r="F32" s="13"/>
      <c r="G32" s="13"/>
      <c r="H32" s="13"/>
      <c r="I32" s="13"/>
      <c r="J32" s="13"/>
    </row>
    <row r="33" spans="6:12" ht="12.75">
      <c r="F33" s="4"/>
      <c r="G33" s="4"/>
      <c r="H33" s="4"/>
      <c r="I33" s="4"/>
      <c r="J33" s="4"/>
      <c r="K33" s="4"/>
      <c r="L33" s="4"/>
    </row>
    <row r="34" spans="6:10" ht="12.75">
      <c r="F34" s="13"/>
      <c r="G34" s="13"/>
      <c r="H34" s="13"/>
      <c r="I34" s="13"/>
      <c r="J34" s="13"/>
    </row>
    <row r="35" spans="6:10" ht="12.75">
      <c r="F35" s="4"/>
      <c r="G35" s="4"/>
      <c r="H35" s="4"/>
      <c r="I35" s="4"/>
      <c r="J35" s="4"/>
    </row>
    <row r="36" spans="6:9" ht="12.75">
      <c r="F36" s="4"/>
      <c r="G36" s="4"/>
      <c r="H36" s="4"/>
      <c r="I36" s="4"/>
    </row>
    <row r="37" spans="6:10" ht="12.75">
      <c r="F37" s="4"/>
      <c r="G37" s="4"/>
      <c r="H37" s="4"/>
      <c r="I37" s="4"/>
      <c r="J37" s="4"/>
    </row>
    <row r="38" spans="6:10" ht="12.75">
      <c r="F38" s="4"/>
      <c r="G38" s="4"/>
      <c r="H38" s="4"/>
      <c r="I38" s="4"/>
      <c r="J38" s="4"/>
    </row>
    <row r="40" spans="6:10" ht="12.75">
      <c r="F40" s="4"/>
      <c r="G40" s="4"/>
      <c r="H40" s="4"/>
      <c r="I40" s="4"/>
      <c r="J40" s="4"/>
    </row>
    <row r="41" spans="6:10" ht="12.75">
      <c r="F41" s="4"/>
      <c r="G41" s="4"/>
      <c r="H41" s="4"/>
      <c r="I41" s="4"/>
      <c r="J41" s="4"/>
    </row>
  </sheetData>
  <sheetProtection/>
  <mergeCells count="32">
    <mergeCell ref="B28:E28"/>
    <mergeCell ref="B24:E24"/>
    <mergeCell ref="I5:I6"/>
    <mergeCell ref="G5:G6"/>
    <mergeCell ref="B26:E26"/>
    <mergeCell ref="B18:E18"/>
    <mergeCell ref="B27:E27"/>
    <mergeCell ref="B23:E23"/>
    <mergeCell ref="B25:E25"/>
    <mergeCell ref="C2:K2"/>
    <mergeCell ref="A29:E29"/>
    <mergeCell ref="B7:E7"/>
    <mergeCell ref="B8:E8"/>
    <mergeCell ref="B9:E9"/>
    <mergeCell ref="B10:E10"/>
    <mergeCell ref="B12:E12"/>
    <mergeCell ref="B11:E11"/>
    <mergeCell ref="B15:E15"/>
    <mergeCell ref="B19:E19"/>
    <mergeCell ref="K5:L5"/>
    <mergeCell ref="F5:F6"/>
    <mergeCell ref="B5:E6"/>
    <mergeCell ref="J5:J6"/>
    <mergeCell ref="H5:H6"/>
    <mergeCell ref="B21:E21"/>
    <mergeCell ref="B13:E13"/>
    <mergeCell ref="A5:A6"/>
    <mergeCell ref="B22:E22"/>
    <mergeCell ref="B16:E16"/>
    <mergeCell ref="B20:E20"/>
    <mergeCell ref="B14:E14"/>
    <mergeCell ref="B17:E17"/>
  </mergeCells>
  <printOptions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Вікторівна Родіна</dc:creator>
  <cp:keywords/>
  <dc:description/>
  <cp:lastModifiedBy>unknown</cp:lastModifiedBy>
  <cp:lastPrinted>2016-10-21T10:35:40Z</cp:lastPrinted>
  <dcterms:created xsi:type="dcterms:W3CDTF">2015-03-10T06:31:09Z</dcterms:created>
  <dcterms:modified xsi:type="dcterms:W3CDTF">2017-03-17T11:48:21Z</dcterms:modified>
  <cp:category/>
  <cp:version/>
  <cp:contentType/>
  <cp:contentStatus/>
</cp:coreProperties>
</file>